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mfnso.local\dfs\Nov\V\УБПвОЭ\ОБПвСГИ\Бюджет 2026-2028\Расчеты и обоснования\210\"/>
    </mc:Choice>
  </mc:AlternateContent>
  <xr:revisionPtr revIDLastSave="0" documentId="13_ncr:1_{9E691AE3-7F8A-4936-AD06-CABC304417BE}" xr6:coauthVersionLast="36" xr6:coauthVersionMax="36" xr10:uidLastSave="{00000000-0000-0000-0000-000000000000}"/>
  <bookViews>
    <workbookView xWindow="0" yWindow="0" windowWidth="28800" windowHeight="12210" activeTab="1" xr2:uid="{00000000-000D-0000-FFFF-FFFF00000000}"/>
  </bookViews>
  <sheets>
    <sheet name="2026" sheetId="1" r:id="rId1"/>
    <sheet name="2027" sheetId="2" r:id="rId2"/>
  </sheets>
  <definedNames>
    <definedName name="_xlnm.Print_Area" localSheetId="0">'2026'!$A$1:$I$51</definedName>
    <definedName name="_xlnm.Print_Area" localSheetId="1">'2027'!$A$1:$I$38</definedName>
  </definedNames>
  <calcPr calcId="191029" iterate="1"/>
</workbook>
</file>

<file path=xl/calcChain.xml><?xml version="1.0" encoding="utf-8"?>
<calcChain xmlns="http://schemas.openxmlformats.org/spreadsheetml/2006/main">
  <c r="F19" i="2" l="1"/>
  <c r="H17" i="2"/>
  <c r="F17" i="2"/>
  <c r="H16" i="2"/>
  <c r="H15" i="2"/>
  <c r="H19" i="2" s="1"/>
  <c r="H34" i="1"/>
  <c r="F34" i="1"/>
  <c r="F33" i="1"/>
  <c r="H33" i="1" s="1"/>
  <c r="H35" i="1" s="1"/>
  <c r="H32" i="1"/>
  <c r="H31" i="1"/>
  <c r="F30" i="1"/>
  <c r="H30" i="1" s="1"/>
  <c r="H29" i="1"/>
  <c r="F29" i="1"/>
  <c r="F28" i="1"/>
  <c r="H28" i="1" s="1"/>
  <c r="H27" i="1"/>
  <c r="H26" i="1"/>
  <c r="H25" i="1"/>
  <c r="H24" i="1"/>
  <c r="H23" i="1"/>
  <c r="H22" i="1"/>
  <c r="H21" i="1" s="1"/>
  <c r="F21" i="1"/>
  <c r="H19" i="1"/>
  <c r="H17" i="1" s="1"/>
  <c r="H18" i="1"/>
  <c r="F18" i="1"/>
  <c r="F17" i="1"/>
  <c r="F35" i="1" s="1"/>
  <c r="H16" i="1"/>
  <c r="H15" i="1" s="1"/>
  <c r="H38" i="1" l="1"/>
  <c r="H37" i="1"/>
</calcChain>
</file>

<file path=xl/sharedStrings.xml><?xml version="1.0" encoding="utf-8"?>
<sst xmlns="http://schemas.openxmlformats.org/spreadsheetml/2006/main" count="71" uniqueCount="49">
  <si>
    <t xml:space="preserve">Расчет межбюджетных трансфертов, предоставляемых местным бюджетам из областного бюджета Новосибирской области  на строительство и реконструкцию котельных, тепловых сетей, включая вынос водопроводов из каналов тепловой сети   </t>
  </si>
  <si>
    <t>на 2026 год</t>
  </si>
  <si>
    <r>
      <rPr>
        <sz val="11"/>
        <color theme="1"/>
        <rFont val="Times New Roman"/>
      </rPr>
      <t xml:space="preserve">Наименование главного распорядителя бюджетных средств - </t>
    </r>
    <r>
      <rPr>
        <b/>
        <sz val="11"/>
        <color theme="1"/>
        <rFont val="Times New Roman"/>
      </rPr>
      <t>Министерство жилищно-коммунального хозяйства и энергетики Новосибирской области</t>
    </r>
  </si>
  <si>
    <r>
      <rPr>
        <sz val="11"/>
        <color theme="1"/>
        <rFont val="Times New Roman"/>
      </rPr>
      <t xml:space="preserve">Тип бюджетного обязательства (действующее или принимаемое) - </t>
    </r>
    <r>
      <rPr>
        <b/>
        <sz val="11"/>
        <color theme="1"/>
        <rFont val="Times New Roman"/>
      </rPr>
      <t>действующее</t>
    </r>
  </si>
  <si>
    <r>
      <rPr>
        <sz val="11"/>
        <color theme="1"/>
        <rFont val="Times New Roman"/>
      </rPr>
      <t xml:space="preserve">Наименование межбюджетного трансферта - </t>
    </r>
    <r>
      <rPr>
        <b/>
        <sz val="11"/>
        <color theme="1"/>
        <rFont val="Times New Roman"/>
      </rPr>
      <t>строительство и реконструкция котельных, тепловых сетей, включая вынос водопроводов из каналов тепловой сети</t>
    </r>
  </si>
  <si>
    <r>
      <rPr>
        <sz val="11"/>
        <color theme="1"/>
        <rFont val="Times New Roman"/>
      </rPr>
      <t xml:space="preserve">Реквизиты НПА, утверждающего методику расчета - </t>
    </r>
    <r>
      <rPr>
        <b/>
        <sz val="11"/>
        <color theme="1"/>
        <rFont val="Times New Roman"/>
      </rPr>
      <t>постановление Правительства Новосибирской области от 16.03.2015 № 89-п "Об утверждении государственной программы Новосибирской области "Энергосбережение и повышение энергетической эффективности Новосибирской области"</t>
    </r>
  </si>
  <si>
    <t>(для проектов методик указывается проект соответствующей целевой программы)</t>
  </si>
  <si>
    <r>
      <rPr>
        <sz val="11"/>
        <color theme="1"/>
        <rFont val="Times New Roman"/>
      </rPr>
      <t xml:space="preserve">Коды бюджетной классифкации по трансферту - </t>
    </r>
    <r>
      <rPr>
        <b/>
        <sz val="11"/>
        <color theme="1"/>
        <rFont val="Times New Roman"/>
      </rPr>
      <t>210 0505 32.2.02.70550 522</t>
    </r>
  </si>
  <si>
    <r>
      <t xml:space="preserve">Расчетная таблица по межбюджетным трансфертам : </t>
    </r>
    <r>
      <rPr>
        <u/>
        <sz val="11"/>
        <color theme="1"/>
        <rFont val="Times New Roman"/>
      </rPr>
      <t>расчетные поля в зависимости от методики</t>
    </r>
  </si>
  <si>
    <t>Обязательные поля :</t>
  </si>
  <si>
    <t>Наименование муниципального образования</t>
  </si>
  <si>
    <t>Сметная стоимость объекта (остаток сметной стоимости), рублей</t>
  </si>
  <si>
    <t>Уровень софинансирования за счет средств областного бюджета, %</t>
  </si>
  <si>
    <t>Сумма, тыс.рублей</t>
  </si>
  <si>
    <r>
      <rPr>
        <sz val="9"/>
        <color theme="1"/>
        <rFont val="Times New Roman"/>
      </rPr>
      <t>4</t>
    </r>
    <r>
      <rPr>
        <i/>
        <sz val="9"/>
        <color theme="1"/>
        <rFont val="Times New Roman"/>
      </rPr>
      <t>= (2*3)/1000</t>
    </r>
  </si>
  <si>
    <t>Венгеровский муниципальный округ, в том числе:</t>
  </si>
  <si>
    <t>Строительство блочно-модульной котельной БМКУ1,2 в п. Зыково Венгеровского района, Новосибирской области, работающей на твердом топливе, с двумя котлами КВр-0,6</t>
  </si>
  <si>
    <t>Ордынский район, в том числе:</t>
  </si>
  <si>
    <t>Строительство объекта «Газовая блочно-модульная котельная в с.Верх-Ирмень» Ордынского района Новосибирской области</t>
  </si>
  <si>
    <t>Строительство газовой котельной в д. Березовка Ордынского района Новосибирской области</t>
  </si>
  <si>
    <t>Барабинский район, в том числе:</t>
  </si>
  <si>
    <t xml:space="preserve">Строительство газовой блочно-модульной автоматизированной котельной по адресу: Новосибирская область, Барабинский район, город Барабинск, улица Некрасова, 65 </t>
  </si>
  <si>
    <t xml:space="preserve">Строительство газовой блочно-модульной автоматизированной котельной по адресу: Новосибирская область, Барабинский район, город Барабинск, улица Ермака, 91 </t>
  </si>
  <si>
    <t>Колыванский район, в том числе:</t>
  </si>
  <si>
    <t>Газовая блочно-модульная котельная, с наружными сетями по ул. Победы, 12 в д. Большой Оеш, на земельном участке с кадастровым номером 54:10:022201:389</t>
  </si>
  <si>
    <t>Мошковский район, в том числе:</t>
  </si>
  <si>
    <t xml:space="preserve">Строительство газовой котельной в п. Красногорский Мошковского района Новосибирской области </t>
  </si>
  <si>
    <t>Маслянинский муниципальный округ, в том числе:</t>
  </si>
  <si>
    <t>Строительство блочно-модульной котельной для МКОУ Маслянинская ООШ № 2</t>
  </si>
  <si>
    <t>Строительство блочно-модульной котельной для МКОУ Маслянинская СОШ № 5</t>
  </si>
  <si>
    <t>Татарский муниципальный округ, в том числе:</t>
  </si>
  <si>
    <t>Строительство блочно-модульной газовой котельной для теплоснабжения МКДОУ - детский сад «Лучик» с. Дмитриевка Татарского района по адресу: Новосибирская область, Татарский район, с. Дмитриевка, ул. Каратканская, 3</t>
  </si>
  <si>
    <t>Коченевский район, в том числе:</t>
  </si>
  <si>
    <t xml:space="preserve">Блочно-модульная водогрейная котельная для нужд теплоснабжения и горячего водоснабжения СОШ № 7, по адресу: НСО, Коченевский район, р.п. Чик, ул. Школьная, 1   </t>
  </si>
  <si>
    <t>ВСЕГО по местным бюджетам</t>
  </si>
  <si>
    <t>в том числе:</t>
  </si>
  <si>
    <t>муниципальных районов</t>
  </si>
  <si>
    <t>муниципальных округов</t>
  </si>
  <si>
    <t xml:space="preserve">Руководитель </t>
  </si>
  <si>
    <t>подпись</t>
  </si>
  <si>
    <t>ФИО</t>
  </si>
  <si>
    <t>Исполняющий обязанности министра жилищно-коммунального хозяйства и энергетики Новосибирской области</t>
  </si>
  <si>
    <t>Е.Г. Назаров</t>
  </si>
  <si>
    <t xml:space="preserve">Расчет межбюджетных трансфертов, предоставляемых местным бюджетам из областного бюджета Новосибирской области на строительство и реконструкцию котельных, тепловых сетей, включая вынос водопроводов из каналов тепловой сети   </t>
  </si>
  <si>
    <t>на 2027 год</t>
  </si>
  <si>
    <t xml:space="preserve">Купинский район в том числе:   </t>
  </si>
  <si>
    <t xml:space="preserve">"Проектирование и строительство "Блочно-модульной автоматической котельной на твердом топливе, Новосибирская область, Купинский район, с. Метелево, ул. Центральная 113 А"  </t>
  </si>
  <si>
    <t>Примечание:</t>
  </si>
  <si>
    <t>дата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</si>
</sst>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₽&quot;_-;\-* #,##0.00\ &quot;₽&quot;_-;_-* &quot;-&quot;??\ &quot;₽&quot;_-;_-@_-"/>
    <numFmt numFmtId="164" formatCode="#,##0.0"/>
    <numFmt numFmtId="165" formatCode="#,##0.00000"/>
    <numFmt numFmtId="166" formatCode="0.0%"/>
  </numFmts>
  <fonts count="17" x14ac:knownFonts="1">
    <font>
      <sz val="11"/>
      <color theme="1"/>
      <name val="Calibri"/>
      <scheme val="minor"/>
    </font>
    <font>
      <sz val="11"/>
      <color theme="1"/>
      <name val="Times New Roman"/>
    </font>
    <font>
      <sz val="11"/>
      <color indexed="2"/>
      <name val="Times New Roman"/>
    </font>
    <font>
      <b/>
      <sz val="11"/>
      <color theme="1"/>
      <name val="Times New Roman"/>
    </font>
    <font>
      <b/>
      <sz val="11"/>
      <color indexed="2"/>
      <name val="Times New Roman"/>
    </font>
    <font>
      <sz val="9"/>
      <color theme="1"/>
      <name val="Times New Roman"/>
    </font>
    <font>
      <i/>
      <sz val="9"/>
      <color theme="1"/>
      <name val="Times New Roman"/>
    </font>
    <font>
      <sz val="9"/>
      <color indexed="2"/>
      <name val="Times New Roman"/>
    </font>
    <font>
      <i/>
      <sz val="11"/>
      <color theme="1"/>
      <name val="Times New Roman"/>
    </font>
    <font>
      <i/>
      <sz val="11"/>
      <color indexed="2"/>
      <name val="Times New Roman"/>
    </font>
    <font>
      <sz val="10"/>
      <name val="Times New Roman"/>
    </font>
    <font>
      <b/>
      <sz val="11"/>
      <name val="Times New Roman"/>
    </font>
    <font>
      <sz val="14"/>
      <color theme="1"/>
      <name val="Times New Roman"/>
    </font>
    <font>
      <sz val="14"/>
      <color indexed="2"/>
      <name val="Times New Roman"/>
    </font>
    <font>
      <sz val="11"/>
      <name val="Times New Roman"/>
    </font>
    <font>
      <sz val="11"/>
      <color theme="1"/>
      <name val="Calibri"/>
      <scheme val="minor"/>
    </font>
    <font>
      <u/>
      <sz val="11"/>
      <color theme="1"/>
      <name val="Times New Roman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</fills>
  <borders count="3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theme="1"/>
      </right>
      <top/>
      <bottom style="thin">
        <color auto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medium">
        <color theme="1"/>
      </right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theme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theme="1"/>
      </right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2">
    <xf numFmtId="0" fontId="0" fillId="0" borderId="0"/>
    <xf numFmtId="44" fontId="15" fillId="2" borderId="0" applyFont="0" applyFill="0" applyBorder="0"/>
  </cellStyleXfs>
  <cellXfs count="111">
    <xf numFmtId="0" fontId="0" fillId="0" borderId="0" xfId="0"/>
    <xf numFmtId="0" fontId="1" fillId="0" borderId="0" xfId="0" applyFont="1"/>
    <xf numFmtId="0" fontId="1" fillId="3" borderId="0" xfId="0" applyFont="1" applyFill="1"/>
    <xf numFmtId="0" fontId="2" fillId="0" borderId="0" xfId="0" applyFont="1"/>
    <xf numFmtId="0" fontId="1" fillId="0" borderId="0" xfId="0" applyFont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3" borderId="8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center"/>
    </xf>
    <xf numFmtId="164" fontId="1" fillId="3" borderId="14" xfId="0" applyNumberFormat="1" applyFont="1" applyFill="1" applyBorder="1" applyAlignment="1">
      <alignment horizontal="center" vertical="center" wrapText="1"/>
    </xf>
    <xf numFmtId="164" fontId="1" fillId="3" borderId="14" xfId="1" applyNumberFormat="1" applyFont="1" applyFill="1" applyBorder="1" applyAlignment="1">
      <alignment horizontal="center" vertical="center"/>
    </xf>
    <xf numFmtId="0" fontId="1" fillId="4" borderId="0" xfId="0" applyFont="1" applyFill="1"/>
    <xf numFmtId="164" fontId="8" fillId="3" borderId="0" xfId="0" applyNumberFormat="1" applyFont="1" applyFill="1" applyAlignment="1">
      <alignment horizontal="center" vertical="center" wrapText="1"/>
    </xf>
    <xf numFmtId="164" fontId="8" fillId="3" borderId="14" xfId="0" applyNumberFormat="1" applyFont="1" applyFill="1" applyBorder="1" applyAlignment="1">
      <alignment horizontal="center" vertical="center" wrapText="1"/>
    </xf>
    <xf numFmtId="164" fontId="10" fillId="3" borderId="14" xfId="0" applyNumberFormat="1" applyFont="1" applyFill="1" applyBorder="1" applyAlignment="1">
      <alignment horizontal="center" vertical="center" wrapText="1"/>
    </xf>
    <xf numFmtId="164" fontId="10" fillId="3" borderId="0" xfId="0" applyNumberFormat="1" applyFont="1" applyFill="1" applyAlignment="1">
      <alignment horizontal="center" vertical="center" wrapText="1"/>
    </xf>
    <xf numFmtId="164" fontId="3" fillId="3" borderId="14" xfId="0" applyNumberFormat="1" applyFont="1" applyFill="1" applyBorder="1" applyAlignment="1">
      <alignment horizontal="center"/>
    </xf>
    <xf numFmtId="164" fontId="1" fillId="3" borderId="14" xfId="0" applyNumberFormat="1" applyFont="1" applyFill="1" applyBorder="1"/>
    <xf numFmtId="164" fontId="1" fillId="3" borderId="14" xfId="0" applyNumberFormat="1" applyFont="1" applyFill="1" applyBorder="1" applyAlignment="1">
      <alignment horizontal="center"/>
    </xf>
    <xf numFmtId="164" fontId="11" fillId="3" borderId="11" xfId="0" applyNumberFormat="1" applyFont="1" applyFill="1" applyBorder="1" applyAlignment="1">
      <alignment horizontal="center" vertical="center"/>
    </xf>
    <xf numFmtId="165" fontId="1" fillId="0" borderId="0" xfId="0" applyNumberFormat="1" applyFont="1"/>
    <xf numFmtId="0" fontId="2" fillId="3" borderId="0" xfId="0" applyFont="1" applyFill="1"/>
    <xf numFmtId="0" fontId="12" fillId="3" borderId="0" xfId="0" applyFont="1" applyFill="1"/>
    <xf numFmtId="2" fontId="13" fillId="3" borderId="0" xfId="0" applyNumberFormat="1" applyFont="1" applyFill="1"/>
    <xf numFmtId="0" fontId="1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64" fontId="14" fillId="3" borderId="11" xfId="0" applyNumberFormat="1" applyFont="1" applyFill="1" applyBorder="1" applyAlignment="1">
      <alignment horizontal="center" vertical="center"/>
    </xf>
    <xf numFmtId="166" fontId="1" fillId="0" borderId="27" xfId="1" applyNumberFormat="1" applyFont="1" applyFill="1" applyBorder="1" applyAlignment="1">
      <alignment vertical="center"/>
    </xf>
    <xf numFmtId="166" fontId="1" fillId="0" borderId="31" xfId="1" applyNumberFormat="1" applyFont="1" applyFill="1" applyBorder="1" applyAlignment="1">
      <alignment vertical="center"/>
    </xf>
    <xf numFmtId="0" fontId="1" fillId="3" borderId="32" xfId="0" applyFont="1" applyFill="1" applyBorder="1"/>
    <xf numFmtId="0" fontId="1" fillId="3" borderId="14" xfId="0" applyFont="1" applyFill="1" applyBorder="1" applyAlignment="1">
      <alignment horizontal="center"/>
    </xf>
    <xf numFmtId="0" fontId="3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3" borderId="0" xfId="0" applyFont="1" applyFill="1" applyAlignment="1">
      <alignment horizontal="justify"/>
    </xf>
    <xf numFmtId="0" fontId="2" fillId="0" borderId="0" xfId="0" applyFont="1" applyAlignment="1">
      <alignment horizontal="justify"/>
    </xf>
    <xf numFmtId="0" fontId="1" fillId="3" borderId="0" xfId="0" applyFont="1" applyFill="1" applyAlignment="1">
      <alignment horizontal="left"/>
    </xf>
    <xf numFmtId="0" fontId="2" fillId="0" borderId="0" xfId="0" applyFont="1" applyAlignment="1">
      <alignment horizontal="left"/>
    </xf>
    <xf numFmtId="0" fontId="1" fillId="3" borderId="0" xfId="0" applyFont="1" applyFill="1" applyAlignment="1">
      <alignment horizontal="left" wrapText="1"/>
    </xf>
    <xf numFmtId="0" fontId="2" fillId="0" borderId="0" xfId="0" applyFont="1" applyAlignment="1">
      <alignment horizontal="left" wrapText="1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wrapText="1"/>
    </xf>
    <xf numFmtId="0" fontId="8" fillId="3" borderId="12" xfId="0" applyFont="1" applyFill="1" applyBorder="1" applyAlignment="1">
      <alignment horizontal="center" wrapText="1"/>
    </xf>
    <xf numFmtId="0" fontId="8" fillId="3" borderId="13" xfId="0" applyFont="1" applyFill="1" applyBorder="1" applyAlignment="1">
      <alignment horizontal="center" wrapText="1"/>
    </xf>
    <xf numFmtId="164" fontId="1" fillId="3" borderId="11" xfId="0" applyNumberFormat="1" applyFont="1" applyFill="1" applyBorder="1" applyAlignment="1">
      <alignment horizontal="center" vertical="center" wrapText="1"/>
    </xf>
    <xf numFmtId="164" fontId="2" fillId="4" borderId="15" xfId="0" applyNumberFormat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3" borderId="13" xfId="0" applyFont="1" applyFill="1" applyBorder="1" applyAlignment="1">
      <alignment horizontal="center" wrapText="1"/>
    </xf>
    <xf numFmtId="164" fontId="1" fillId="3" borderId="14" xfId="0" applyNumberFormat="1" applyFont="1" applyFill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wrapText="1"/>
    </xf>
    <xf numFmtId="0" fontId="8" fillId="3" borderId="17" xfId="0" applyFont="1" applyFill="1" applyBorder="1" applyAlignment="1">
      <alignment horizontal="center" wrapText="1"/>
    </xf>
    <xf numFmtId="0" fontId="8" fillId="3" borderId="18" xfId="0" applyFont="1" applyFill="1" applyBorder="1" applyAlignment="1">
      <alignment horizontal="center" wrapText="1"/>
    </xf>
    <xf numFmtId="164" fontId="1" fillId="3" borderId="14" xfId="0" applyNumberFormat="1" applyFont="1" applyFill="1" applyBorder="1" applyAlignment="1">
      <alignment horizontal="center" vertical="center"/>
    </xf>
    <xf numFmtId="164" fontId="2" fillId="4" borderId="19" xfId="0" applyNumberFormat="1" applyFont="1" applyFill="1" applyBorder="1" applyAlignment="1">
      <alignment horizontal="center" vertical="center"/>
    </xf>
    <xf numFmtId="164" fontId="2" fillId="0" borderId="19" xfId="0" applyNumberFormat="1" applyFont="1" applyBorder="1" applyAlignment="1">
      <alignment horizontal="center" vertical="center"/>
    </xf>
    <xf numFmtId="164" fontId="8" fillId="3" borderId="20" xfId="0" applyNumberFormat="1" applyFont="1" applyFill="1" applyBorder="1" applyAlignment="1">
      <alignment horizontal="center" vertical="center"/>
    </xf>
    <xf numFmtId="164" fontId="9" fillId="0" borderId="21" xfId="0" applyNumberFormat="1" applyFont="1" applyBorder="1" applyAlignment="1">
      <alignment horizontal="center" vertical="center"/>
    </xf>
    <xf numFmtId="164" fontId="1" fillId="3" borderId="11" xfId="0" applyNumberFormat="1" applyFont="1" applyFill="1" applyBorder="1" applyAlignment="1">
      <alignment horizontal="center" vertical="center"/>
    </xf>
    <xf numFmtId="164" fontId="2" fillId="0" borderId="15" xfId="0" applyNumberFormat="1" applyFont="1" applyBorder="1" applyAlignment="1">
      <alignment horizontal="center" vertical="center"/>
    </xf>
    <xf numFmtId="164" fontId="2" fillId="3" borderId="19" xfId="0" applyNumberFormat="1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left" vertical="top" wrapText="1"/>
    </xf>
    <xf numFmtId="0" fontId="3" fillId="3" borderId="22" xfId="0" applyFont="1" applyFill="1" applyBorder="1" applyAlignment="1">
      <alignment horizontal="left" vertical="top" wrapText="1"/>
    </xf>
    <xf numFmtId="0" fontId="3" fillId="3" borderId="23" xfId="0" applyFont="1" applyFill="1" applyBorder="1" applyAlignment="1">
      <alignment horizontal="left" vertical="top" wrapText="1"/>
    </xf>
    <xf numFmtId="164" fontId="11" fillId="3" borderId="20" xfId="0" applyNumberFormat="1" applyFont="1" applyFill="1" applyBorder="1" applyAlignment="1">
      <alignment horizontal="center" vertical="center"/>
    </xf>
    <xf numFmtId="164" fontId="4" fillId="3" borderId="21" xfId="0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left" vertical="top" wrapText="1"/>
    </xf>
    <xf numFmtId="0" fontId="3" fillId="3" borderId="13" xfId="0" applyFont="1" applyFill="1" applyBorder="1" applyAlignment="1">
      <alignment horizontal="left" vertical="top" wrapText="1"/>
    </xf>
    <xf numFmtId="164" fontId="11" fillId="3" borderId="11" xfId="0" applyNumberFormat="1" applyFont="1" applyFill="1" applyBorder="1" applyAlignment="1">
      <alignment horizontal="center" vertical="center"/>
    </xf>
    <xf numFmtId="164" fontId="4" fillId="3" borderId="15" xfId="0" applyNumberFormat="1" applyFont="1" applyFill="1" applyBorder="1" applyAlignment="1">
      <alignment horizontal="center" vertical="center"/>
    </xf>
    <xf numFmtId="164" fontId="4" fillId="3" borderId="13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wrapText="1"/>
    </xf>
    <xf numFmtId="0" fontId="13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164" fontId="14" fillId="3" borderId="11" xfId="0" applyNumberFormat="1" applyFont="1" applyFill="1" applyBorder="1" applyAlignment="1">
      <alignment horizontal="center" vertical="center"/>
    </xf>
    <xf numFmtId="164" fontId="14" fillId="3" borderId="15" xfId="0" applyNumberFormat="1" applyFont="1" applyFill="1" applyBorder="1" applyAlignment="1">
      <alignment horizontal="center" vertical="center"/>
    </xf>
    <xf numFmtId="0" fontId="1" fillId="0" borderId="28" xfId="0" applyFont="1" applyBorder="1" applyAlignment="1">
      <alignment horizontal="center" wrapText="1"/>
    </xf>
    <xf numFmtId="0" fontId="1" fillId="0" borderId="29" xfId="0" applyFont="1" applyBorder="1" applyAlignment="1">
      <alignment horizontal="center" wrapText="1"/>
    </xf>
    <xf numFmtId="0" fontId="1" fillId="0" borderId="30" xfId="0" applyFont="1" applyBorder="1" applyAlignment="1">
      <alignment horizontal="center" wrapText="1"/>
    </xf>
    <xf numFmtId="164" fontId="11" fillId="3" borderId="15" xfId="0" applyNumberFormat="1" applyFont="1" applyFill="1" applyBorder="1" applyAlignment="1">
      <alignment horizontal="center" vertical="center"/>
    </xf>
    <xf numFmtId="4" fontId="11" fillId="3" borderId="11" xfId="0" applyNumberFormat="1" applyFont="1" applyFill="1" applyBorder="1" applyAlignment="1">
      <alignment horizontal="center" vertical="center"/>
    </xf>
    <xf numFmtId="4" fontId="11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justify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4"/>
  <sheetViews>
    <sheetView view="pageBreakPreview" topLeftCell="A28" workbookViewId="0">
      <selection activeCell="P9" sqref="P9"/>
    </sheetView>
  </sheetViews>
  <sheetFormatPr defaultColWidth="8.85546875" defaultRowHeight="15" x14ac:dyDescent="0.25"/>
  <cols>
    <col min="1" max="1" width="10.28515625" style="2" customWidth="1"/>
    <col min="2" max="5" width="8.85546875" style="2"/>
    <col min="6" max="6" width="22.7109375" style="2" customWidth="1"/>
    <col min="7" max="7" width="19.42578125" style="2" customWidth="1"/>
    <col min="8" max="8" width="8.85546875" style="2"/>
    <col min="9" max="9" width="34" style="3" customWidth="1"/>
    <col min="10" max="10" width="8.85546875" style="1"/>
    <col min="11" max="11" width="12.7109375" style="1" customWidth="1"/>
    <col min="12" max="12" width="16.28515625" style="1" customWidth="1"/>
    <col min="13" max="16384" width="8.85546875" style="1"/>
  </cols>
  <sheetData>
    <row r="1" spans="1:9" ht="87" customHeight="1" x14ac:dyDescent="0.25">
      <c r="A1" s="32" t="s">
        <v>0</v>
      </c>
      <c r="B1" s="32"/>
      <c r="C1" s="32"/>
      <c r="D1" s="32"/>
      <c r="E1" s="32"/>
      <c r="F1" s="32"/>
      <c r="G1" s="32"/>
      <c r="H1" s="32"/>
      <c r="I1" s="33"/>
    </row>
    <row r="3" spans="1:9" x14ac:dyDescent="0.25">
      <c r="H3" s="34" t="s">
        <v>1</v>
      </c>
      <c r="I3" s="35"/>
    </row>
    <row r="5" spans="1:9" ht="27" customHeight="1" x14ac:dyDescent="0.25">
      <c r="A5" s="36" t="s">
        <v>2</v>
      </c>
      <c r="B5" s="36"/>
      <c r="C5" s="36"/>
      <c r="D5" s="36"/>
      <c r="E5" s="36"/>
      <c r="F5" s="36"/>
      <c r="G5" s="36"/>
      <c r="H5" s="36"/>
      <c r="I5" s="37"/>
    </row>
    <row r="6" spans="1:9" x14ac:dyDescent="0.25">
      <c r="A6" s="38" t="s">
        <v>3</v>
      </c>
      <c r="B6" s="38"/>
      <c r="C6" s="38"/>
      <c r="D6" s="38"/>
      <c r="E6" s="38"/>
      <c r="F6" s="38"/>
      <c r="G6" s="38"/>
      <c r="H6" s="38"/>
      <c r="I6" s="39"/>
    </row>
    <row r="7" spans="1:9" ht="27" customHeight="1" x14ac:dyDescent="0.25">
      <c r="A7" s="40" t="s">
        <v>4</v>
      </c>
      <c r="B7" s="40"/>
      <c r="C7" s="40"/>
      <c r="D7" s="40"/>
      <c r="E7" s="40"/>
      <c r="F7" s="40"/>
      <c r="G7" s="40"/>
      <c r="H7" s="40"/>
      <c r="I7" s="41"/>
    </row>
    <row r="8" spans="1:9" ht="42" customHeight="1" x14ac:dyDescent="0.25">
      <c r="A8" s="40" t="s">
        <v>5</v>
      </c>
      <c r="B8" s="40"/>
      <c r="C8" s="40"/>
      <c r="D8" s="40"/>
      <c r="E8" s="40"/>
      <c r="F8" s="40"/>
      <c r="G8" s="40"/>
      <c r="H8" s="40"/>
      <c r="I8" s="41"/>
    </row>
    <row r="9" spans="1:9" x14ac:dyDescent="0.25">
      <c r="A9" s="38" t="s">
        <v>6</v>
      </c>
      <c r="B9" s="38"/>
      <c r="C9" s="38"/>
      <c r="D9" s="38"/>
      <c r="E9" s="38"/>
      <c r="F9" s="38"/>
      <c r="G9" s="38"/>
      <c r="H9" s="38"/>
      <c r="I9" s="39"/>
    </row>
    <row r="10" spans="1:9" x14ac:dyDescent="0.25">
      <c r="A10" s="38" t="s">
        <v>7</v>
      </c>
      <c r="B10" s="38"/>
      <c r="C10" s="38"/>
      <c r="D10" s="38"/>
      <c r="E10" s="38"/>
      <c r="F10" s="38"/>
      <c r="G10" s="38"/>
      <c r="H10" s="38"/>
      <c r="I10" s="39"/>
    </row>
    <row r="11" spans="1:9" x14ac:dyDescent="0.25">
      <c r="A11" s="38" t="s">
        <v>8</v>
      </c>
      <c r="B11" s="38"/>
      <c r="C11" s="38"/>
      <c r="D11" s="38"/>
      <c r="E11" s="38"/>
      <c r="F11" s="38"/>
      <c r="G11" s="38"/>
      <c r="H11" s="38"/>
      <c r="I11" s="39"/>
    </row>
    <row r="12" spans="1:9" x14ac:dyDescent="0.25">
      <c r="A12" s="2" t="s">
        <v>9</v>
      </c>
    </row>
    <row r="13" spans="1:9" s="4" customFormat="1" ht="70.5" customHeight="1" x14ac:dyDescent="0.25">
      <c r="A13" s="42" t="s">
        <v>10</v>
      </c>
      <c r="B13" s="43"/>
      <c r="C13" s="43"/>
      <c r="D13" s="43"/>
      <c r="E13" s="43"/>
      <c r="F13" s="5" t="s">
        <v>11</v>
      </c>
      <c r="G13" s="5" t="s">
        <v>12</v>
      </c>
      <c r="H13" s="44" t="s">
        <v>13</v>
      </c>
      <c r="I13" s="45"/>
    </row>
    <row r="14" spans="1:9" s="6" customFormat="1" ht="26.25" customHeight="1" x14ac:dyDescent="0.2">
      <c r="A14" s="46">
        <v>1</v>
      </c>
      <c r="B14" s="47"/>
      <c r="C14" s="47"/>
      <c r="D14" s="47"/>
      <c r="E14" s="48"/>
      <c r="F14" s="7">
        <v>2</v>
      </c>
      <c r="G14" s="7">
        <v>3</v>
      </c>
      <c r="H14" s="49" t="s">
        <v>14</v>
      </c>
      <c r="I14" s="50"/>
    </row>
    <row r="15" spans="1:9" s="8" customFormat="1" ht="26.25" customHeight="1" x14ac:dyDescent="0.25">
      <c r="A15" s="51" t="s">
        <v>15</v>
      </c>
      <c r="B15" s="52"/>
      <c r="C15" s="52"/>
      <c r="D15" s="52"/>
      <c r="E15" s="53"/>
      <c r="F15" s="9">
        <v>3108836</v>
      </c>
      <c r="G15" s="10">
        <v>0.98699999999999999</v>
      </c>
      <c r="H15" s="54">
        <f>H16</f>
        <v>3068.4211319999999</v>
      </c>
      <c r="I15" s="55"/>
    </row>
    <row r="16" spans="1:9" s="6" customFormat="1" ht="69" customHeight="1" x14ac:dyDescent="0.25">
      <c r="A16" s="56" t="s">
        <v>16</v>
      </c>
      <c r="B16" s="57"/>
      <c r="C16" s="57"/>
      <c r="D16" s="57"/>
      <c r="E16" s="58"/>
      <c r="F16" s="9">
        <v>3108836</v>
      </c>
      <c r="G16" s="10">
        <v>0.98699999999999999</v>
      </c>
      <c r="H16" s="59">
        <f>F16*G16/1000</f>
        <v>3068.4211319999999</v>
      </c>
      <c r="I16" s="60"/>
    </row>
    <row r="17" spans="1:9" s="11" customFormat="1" ht="15.75" customHeight="1" x14ac:dyDescent="0.25">
      <c r="A17" s="61" t="s">
        <v>17</v>
      </c>
      <c r="B17" s="62"/>
      <c r="C17" s="62"/>
      <c r="D17" s="62"/>
      <c r="E17" s="63"/>
      <c r="F17" s="9">
        <f>F18+F19</f>
        <v>81925806.400000006</v>
      </c>
      <c r="G17" s="10">
        <v>0.98199999999999998</v>
      </c>
      <c r="H17" s="64">
        <f>H18+H19</f>
        <v>80451.141884800003</v>
      </c>
      <c r="I17" s="65"/>
    </row>
    <row r="18" spans="1:9" ht="45" customHeight="1" x14ac:dyDescent="0.25">
      <c r="A18" s="56" t="s">
        <v>18</v>
      </c>
      <c r="B18" s="57"/>
      <c r="C18" s="57"/>
      <c r="D18" s="57"/>
      <c r="E18" s="58"/>
      <c r="F18" s="9">
        <f>2377762.74+F20</f>
        <v>5001000</v>
      </c>
      <c r="G18" s="10">
        <v>0.98199999999999998</v>
      </c>
      <c r="H18" s="64">
        <f t="shared" ref="H18:H28" si="0">F18*G18/1000</f>
        <v>4910.982</v>
      </c>
      <c r="I18" s="66"/>
    </row>
    <row r="19" spans="1:9" ht="45" customHeight="1" x14ac:dyDescent="0.25">
      <c r="A19" s="56" t="s">
        <v>19</v>
      </c>
      <c r="B19" s="57"/>
      <c r="C19" s="57"/>
      <c r="D19" s="57"/>
      <c r="E19" s="58"/>
      <c r="F19" s="12">
        <v>76924806.400000006</v>
      </c>
      <c r="G19" s="10">
        <v>0.98199999999999998</v>
      </c>
      <c r="H19" s="67">
        <f t="shared" si="0"/>
        <v>75540.159884799999</v>
      </c>
      <c r="I19" s="68"/>
    </row>
    <row r="20" spans="1:9" ht="45" hidden="1" customHeight="1" x14ac:dyDescent="0.25">
      <c r="A20" s="56" t="s">
        <v>18</v>
      </c>
      <c r="B20" s="57"/>
      <c r="C20" s="57"/>
      <c r="D20" s="57"/>
      <c r="E20" s="58"/>
      <c r="F20" s="13">
        <v>2623237.2599999998</v>
      </c>
      <c r="G20" s="10">
        <v>0.98199999999999998</v>
      </c>
      <c r="H20" s="69">
        <v>0</v>
      </c>
      <c r="I20" s="70"/>
    </row>
    <row r="21" spans="1:9" s="11" customFormat="1" ht="20.25" customHeight="1" x14ac:dyDescent="0.25">
      <c r="A21" s="61" t="s">
        <v>20</v>
      </c>
      <c r="B21" s="62"/>
      <c r="C21" s="62"/>
      <c r="D21" s="62"/>
      <c r="E21" s="63"/>
      <c r="F21" s="9">
        <f>F22+F23</f>
        <v>7063479.1399999997</v>
      </c>
      <c r="G21" s="10">
        <v>0.9840000000000001</v>
      </c>
      <c r="H21" s="64">
        <f>H22+H23</f>
        <v>6950.4634737600009</v>
      </c>
      <c r="I21" s="65"/>
    </row>
    <row r="22" spans="1:9" ht="62.25" customHeight="1" x14ac:dyDescent="0.25">
      <c r="A22" s="56" t="s">
        <v>21</v>
      </c>
      <c r="B22" s="57"/>
      <c r="C22" s="57"/>
      <c r="D22" s="57"/>
      <c r="E22" s="58"/>
      <c r="F22" s="14">
        <v>3531739.57</v>
      </c>
      <c r="G22" s="10">
        <v>0.9840000000000001</v>
      </c>
      <c r="H22" s="64">
        <f t="shared" si="0"/>
        <v>3475.2317368800004</v>
      </c>
      <c r="I22" s="66"/>
    </row>
    <row r="23" spans="1:9" ht="59.25" customHeight="1" x14ac:dyDescent="0.25">
      <c r="A23" s="56" t="s">
        <v>22</v>
      </c>
      <c r="B23" s="57"/>
      <c r="C23" s="57"/>
      <c r="D23" s="57"/>
      <c r="E23" s="58"/>
      <c r="F23" s="14">
        <v>3531739.57</v>
      </c>
      <c r="G23" s="10">
        <v>0.9840000000000001</v>
      </c>
      <c r="H23" s="64">
        <f t="shared" si="0"/>
        <v>3475.2317368800004</v>
      </c>
      <c r="I23" s="66"/>
    </row>
    <row r="24" spans="1:9" s="11" customFormat="1" ht="18.75" customHeight="1" x14ac:dyDescent="0.25">
      <c r="A24" s="61" t="s">
        <v>23</v>
      </c>
      <c r="B24" s="62"/>
      <c r="C24" s="62"/>
      <c r="D24" s="62"/>
      <c r="E24" s="63"/>
      <c r="F24" s="14">
        <v>5203904.49</v>
      </c>
      <c r="G24" s="10">
        <v>0.98299999999999998</v>
      </c>
      <c r="H24" s="64">
        <f t="shared" si="0"/>
        <v>5115.4381136699994</v>
      </c>
      <c r="I24" s="65"/>
    </row>
    <row r="25" spans="1:9" ht="69.75" customHeight="1" x14ac:dyDescent="0.25">
      <c r="A25" s="56" t="s">
        <v>24</v>
      </c>
      <c r="B25" s="57"/>
      <c r="C25" s="57"/>
      <c r="D25" s="57"/>
      <c r="E25" s="58"/>
      <c r="F25" s="14">
        <v>5203904.49</v>
      </c>
      <c r="G25" s="10">
        <v>0.98299999999999998</v>
      </c>
      <c r="H25" s="64">
        <f t="shared" si="0"/>
        <v>5115.4381136699994</v>
      </c>
      <c r="I25" s="66"/>
    </row>
    <row r="26" spans="1:9" ht="18.75" customHeight="1" x14ac:dyDescent="0.25">
      <c r="A26" s="61" t="s">
        <v>25</v>
      </c>
      <c r="B26" s="62"/>
      <c r="C26" s="62"/>
      <c r="D26" s="62"/>
      <c r="E26" s="63"/>
      <c r="F26" s="14">
        <v>3790000</v>
      </c>
      <c r="G26" s="10">
        <v>0.98099999999999998</v>
      </c>
      <c r="H26" s="64">
        <f t="shared" si="0"/>
        <v>3717.99</v>
      </c>
      <c r="I26" s="65"/>
    </row>
    <row r="27" spans="1:9" ht="69.75" customHeight="1" x14ac:dyDescent="0.25">
      <c r="A27" s="56" t="s">
        <v>26</v>
      </c>
      <c r="B27" s="57"/>
      <c r="C27" s="57"/>
      <c r="D27" s="57"/>
      <c r="E27" s="58"/>
      <c r="F27" s="14">
        <v>3790000</v>
      </c>
      <c r="G27" s="10">
        <v>0.98099999999999998</v>
      </c>
      <c r="H27" s="64">
        <f t="shared" si="0"/>
        <v>3717.99</v>
      </c>
      <c r="I27" s="66"/>
    </row>
    <row r="28" spans="1:9" s="11" customFormat="1" ht="25.5" customHeight="1" x14ac:dyDescent="0.25">
      <c r="A28" s="51" t="s">
        <v>27</v>
      </c>
      <c r="B28" s="52"/>
      <c r="C28" s="52"/>
      <c r="D28" s="52"/>
      <c r="E28" s="53"/>
      <c r="F28" s="14">
        <f>F29+F30</f>
        <v>63172547.847109996</v>
      </c>
      <c r="G28" s="10">
        <v>0.97900000000000009</v>
      </c>
      <c r="H28" s="64">
        <f t="shared" si="0"/>
        <v>61845.924342320686</v>
      </c>
      <c r="I28" s="65"/>
    </row>
    <row r="29" spans="1:9" ht="34.5" customHeight="1" x14ac:dyDescent="0.25">
      <c r="A29" s="56" t="s">
        <v>28</v>
      </c>
      <c r="B29" s="57"/>
      <c r="C29" s="57"/>
      <c r="D29" s="57"/>
      <c r="E29" s="58"/>
      <c r="F29" s="14">
        <f>49580463.04-123028.23289</f>
        <v>49457434.807109997</v>
      </c>
      <c r="G29" s="10">
        <v>0.97900000000000009</v>
      </c>
      <c r="H29" s="64">
        <f>(F29*G29/1000)</f>
        <v>48418.828676160694</v>
      </c>
      <c r="I29" s="66"/>
    </row>
    <row r="30" spans="1:9" ht="33" customHeight="1" x14ac:dyDescent="0.25">
      <c r="A30" s="56" t="s">
        <v>29</v>
      </c>
      <c r="B30" s="57"/>
      <c r="C30" s="57"/>
      <c r="D30" s="57"/>
      <c r="E30" s="58"/>
      <c r="F30" s="14">
        <f>13788376.05-73263.01</f>
        <v>13715113.040000001</v>
      </c>
      <c r="G30" s="10">
        <v>0.97900000000000009</v>
      </c>
      <c r="H30" s="64">
        <f t="shared" ref="H30:H34" si="1">F30*G30/1000</f>
        <v>13427.095666160003</v>
      </c>
      <c r="I30" s="66"/>
    </row>
    <row r="31" spans="1:9" s="11" customFormat="1" ht="22.5" customHeight="1" x14ac:dyDescent="0.25">
      <c r="A31" s="51" t="s">
        <v>30</v>
      </c>
      <c r="B31" s="52"/>
      <c r="C31" s="52"/>
      <c r="D31" s="52"/>
      <c r="E31" s="53"/>
      <c r="F31" s="14">
        <v>7558390</v>
      </c>
      <c r="G31" s="10">
        <v>0.98</v>
      </c>
      <c r="H31" s="64">
        <f t="shared" si="1"/>
        <v>7407.2222000000002</v>
      </c>
      <c r="I31" s="65"/>
    </row>
    <row r="32" spans="1:9" ht="87" customHeight="1" x14ac:dyDescent="0.25">
      <c r="A32" s="56" t="s">
        <v>31</v>
      </c>
      <c r="B32" s="57"/>
      <c r="C32" s="57"/>
      <c r="D32" s="57"/>
      <c r="E32" s="58"/>
      <c r="F32" s="14">
        <v>7558390</v>
      </c>
      <c r="G32" s="10">
        <v>0.98</v>
      </c>
      <c r="H32" s="64">
        <f t="shared" si="1"/>
        <v>7407.2222000000002</v>
      </c>
      <c r="I32" s="66"/>
    </row>
    <row r="33" spans="1:11" ht="18" customHeight="1" x14ac:dyDescent="0.25">
      <c r="A33" s="51" t="s">
        <v>32</v>
      </c>
      <c r="B33" s="52"/>
      <c r="C33" s="52"/>
      <c r="D33" s="52"/>
      <c r="E33" s="53"/>
      <c r="F33" s="15">
        <f t="shared" ref="F33:F34" si="2">55845865.69-10413370.06</f>
        <v>45432495.629999995</v>
      </c>
      <c r="G33" s="10">
        <v>0.98099999999999998</v>
      </c>
      <c r="H33" s="64">
        <f t="shared" si="1"/>
        <v>44569.278213029997</v>
      </c>
      <c r="I33" s="65"/>
    </row>
    <row r="34" spans="1:11" ht="58.5" customHeight="1" x14ac:dyDescent="0.25">
      <c r="A34" s="56" t="s">
        <v>33</v>
      </c>
      <c r="B34" s="57"/>
      <c r="C34" s="57"/>
      <c r="D34" s="57"/>
      <c r="E34" s="58"/>
      <c r="F34" s="14">
        <f t="shared" si="2"/>
        <v>45432495.629999995</v>
      </c>
      <c r="G34" s="10">
        <v>0.98099999999999998</v>
      </c>
      <c r="H34" s="64">
        <f t="shared" si="1"/>
        <v>44569.278213029997</v>
      </c>
      <c r="I34" s="71"/>
    </row>
    <row r="35" spans="1:11" x14ac:dyDescent="0.25">
      <c r="A35" s="72" t="s">
        <v>34</v>
      </c>
      <c r="B35" s="73"/>
      <c r="C35" s="73"/>
      <c r="D35" s="73"/>
      <c r="E35" s="74"/>
      <c r="F35" s="16">
        <f>F17+F21+F24+F26+F28+F31+F33+F15</f>
        <v>217255459.50711</v>
      </c>
      <c r="G35" s="17"/>
      <c r="H35" s="75">
        <f>H33+H31+H28+H26+H24+H21+H15+H17</f>
        <v>213125.87935958069</v>
      </c>
      <c r="I35" s="76"/>
    </row>
    <row r="36" spans="1:11" x14ac:dyDescent="0.25">
      <c r="A36" s="77" t="s">
        <v>35</v>
      </c>
      <c r="B36" s="78"/>
      <c r="C36" s="78"/>
      <c r="D36" s="78"/>
      <c r="E36" s="79"/>
      <c r="F36" s="18"/>
      <c r="G36" s="18"/>
      <c r="H36" s="80"/>
      <c r="I36" s="81"/>
    </row>
    <row r="37" spans="1:11" x14ac:dyDescent="0.25">
      <c r="A37" s="77" t="s">
        <v>36</v>
      </c>
      <c r="B37" s="78"/>
      <c r="C37" s="78"/>
      <c r="D37" s="78"/>
      <c r="E37" s="79"/>
      <c r="F37" s="16"/>
      <c r="G37" s="18"/>
      <c r="H37" s="80">
        <f>H17+H21+H24+H26+H33</f>
        <v>140804.31168526001</v>
      </c>
      <c r="I37" s="81"/>
      <c r="K37" s="20"/>
    </row>
    <row r="38" spans="1:11" x14ac:dyDescent="0.25">
      <c r="A38" s="77" t="s">
        <v>37</v>
      </c>
      <c r="B38" s="78"/>
      <c r="C38" s="78"/>
      <c r="D38" s="78"/>
      <c r="E38" s="79"/>
      <c r="F38" s="16"/>
      <c r="G38" s="18"/>
      <c r="H38" s="80">
        <f>H28+H31+H15</f>
        <v>72321.567674320686</v>
      </c>
      <c r="I38" s="82"/>
    </row>
    <row r="39" spans="1:11" hidden="1" x14ac:dyDescent="0.25">
      <c r="I39" s="21"/>
    </row>
    <row r="40" spans="1:11" hidden="1" x14ac:dyDescent="0.25">
      <c r="A40" s="2" t="s">
        <v>38</v>
      </c>
      <c r="E40" s="2" t="s">
        <v>39</v>
      </c>
      <c r="H40" s="2" t="s">
        <v>40</v>
      </c>
      <c r="I40" s="21"/>
    </row>
    <row r="41" spans="1:11" x14ac:dyDescent="0.25">
      <c r="I41" s="21"/>
    </row>
    <row r="42" spans="1:11" ht="56.25" customHeight="1" x14ac:dyDescent="0.3">
      <c r="A42" s="83" t="s">
        <v>41</v>
      </c>
      <c r="B42" s="83"/>
      <c r="C42" s="83"/>
      <c r="D42" s="83"/>
      <c r="E42" s="83"/>
      <c r="F42" s="22"/>
      <c r="G42" s="22"/>
      <c r="H42" s="84" t="s">
        <v>42</v>
      </c>
      <c r="I42" s="85"/>
    </row>
    <row r="43" spans="1:11" ht="18.75" x14ac:dyDescent="0.3">
      <c r="A43" s="22"/>
      <c r="B43" s="22"/>
      <c r="C43" s="22"/>
      <c r="D43" s="22"/>
      <c r="E43" s="22"/>
      <c r="F43" s="22"/>
      <c r="G43" s="22"/>
      <c r="H43" s="22"/>
      <c r="I43" s="23"/>
    </row>
    <row r="44" spans="1:11" x14ac:dyDescent="0.25">
      <c r="I44" s="21"/>
    </row>
  </sheetData>
  <mergeCells count="63">
    <mergeCell ref="A38:E38"/>
    <mergeCell ref="H38:I38"/>
    <mergeCell ref="A42:E42"/>
    <mergeCell ref="H42:I42"/>
    <mergeCell ref="A35:E35"/>
    <mergeCell ref="H35:I35"/>
    <mergeCell ref="A36:E36"/>
    <mergeCell ref="H36:I36"/>
    <mergeCell ref="A37:E37"/>
    <mergeCell ref="H37:I37"/>
    <mergeCell ref="A32:E32"/>
    <mergeCell ref="H32:I32"/>
    <mergeCell ref="A33:E33"/>
    <mergeCell ref="H33:I33"/>
    <mergeCell ref="A34:E34"/>
    <mergeCell ref="H34:I34"/>
    <mergeCell ref="A29:E29"/>
    <mergeCell ref="H29:I29"/>
    <mergeCell ref="A30:E30"/>
    <mergeCell ref="H30:I30"/>
    <mergeCell ref="A31:E31"/>
    <mergeCell ref="H31:I31"/>
    <mergeCell ref="A26:E26"/>
    <mergeCell ref="H26:I26"/>
    <mergeCell ref="A27:E27"/>
    <mergeCell ref="H27:I27"/>
    <mergeCell ref="A28:E28"/>
    <mergeCell ref="H28:I28"/>
    <mergeCell ref="A23:E23"/>
    <mergeCell ref="H23:I23"/>
    <mergeCell ref="A24:E24"/>
    <mergeCell ref="H24:I24"/>
    <mergeCell ref="A25:E25"/>
    <mergeCell ref="H25:I25"/>
    <mergeCell ref="A20:E20"/>
    <mergeCell ref="H20:I20"/>
    <mergeCell ref="A21:E21"/>
    <mergeCell ref="H21:I21"/>
    <mergeCell ref="A22:E22"/>
    <mergeCell ref="H22:I22"/>
    <mergeCell ref="A17:E17"/>
    <mergeCell ref="H17:I17"/>
    <mergeCell ref="A18:E18"/>
    <mergeCell ref="H18:I18"/>
    <mergeCell ref="A19:E19"/>
    <mergeCell ref="H19:I19"/>
    <mergeCell ref="A14:E14"/>
    <mergeCell ref="H14:I14"/>
    <mergeCell ref="A15:E15"/>
    <mergeCell ref="H15:I15"/>
    <mergeCell ref="A16:E16"/>
    <mergeCell ref="H16:I16"/>
    <mergeCell ref="A8:I8"/>
    <mergeCell ref="A9:I9"/>
    <mergeCell ref="A10:I10"/>
    <mergeCell ref="A11:I11"/>
    <mergeCell ref="A13:E13"/>
    <mergeCell ref="H13:I13"/>
    <mergeCell ref="A1:I1"/>
    <mergeCell ref="H3:I3"/>
    <mergeCell ref="A5:I5"/>
    <mergeCell ref="A6:I6"/>
    <mergeCell ref="A7:I7"/>
  </mergeCells>
  <pageMargins left="0.70866141732283461" right="0.70866141732283461" top="0.74803149606299213" bottom="0.74803149606299213" header="0.31496062992125984" footer="0.31496062992125984"/>
  <pageSetup paperSize="9" scale="51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5"/>
  <sheetViews>
    <sheetView tabSelected="1" view="pageBreakPreview" topLeftCell="A10" workbookViewId="0">
      <selection activeCell="F16" sqref="F16"/>
    </sheetView>
  </sheetViews>
  <sheetFormatPr defaultColWidth="8.85546875" defaultRowHeight="15" x14ac:dyDescent="0.25"/>
  <cols>
    <col min="1" max="1" width="10.28515625" style="1" customWidth="1"/>
    <col min="2" max="5" width="8.85546875" style="1"/>
    <col min="6" max="6" width="22.7109375" style="1" customWidth="1"/>
    <col min="7" max="7" width="19.42578125" style="1" customWidth="1"/>
    <col min="8" max="8" width="8.85546875" style="1"/>
    <col min="9" max="9" width="13.7109375" style="1" customWidth="1"/>
    <col min="10" max="10" width="16.5703125" style="1" customWidth="1"/>
    <col min="11" max="11" width="12.7109375" style="1" customWidth="1"/>
    <col min="12" max="12" width="16.28515625" style="1" customWidth="1"/>
    <col min="13" max="15" width="8.85546875" style="1"/>
    <col min="16" max="16" width="11.140625" style="1" customWidth="1"/>
    <col min="17" max="16384" width="8.85546875" style="1"/>
  </cols>
  <sheetData>
    <row r="1" spans="1:9" ht="87" customHeight="1" x14ac:dyDescent="0.25">
      <c r="A1" s="32" t="s">
        <v>43</v>
      </c>
      <c r="B1" s="32"/>
      <c r="C1" s="32"/>
      <c r="D1" s="32"/>
      <c r="E1" s="32"/>
      <c r="F1" s="32"/>
      <c r="G1" s="32"/>
      <c r="H1" s="32"/>
      <c r="I1" s="32"/>
    </row>
    <row r="3" spans="1:9" x14ac:dyDescent="0.25">
      <c r="H3" s="86" t="s">
        <v>44</v>
      </c>
      <c r="I3" s="86"/>
    </row>
    <row r="5" spans="1:9" ht="27" customHeight="1" x14ac:dyDescent="0.25">
      <c r="A5" s="87" t="s">
        <v>2</v>
      </c>
      <c r="B5" s="87"/>
      <c r="C5" s="87"/>
      <c r="D5" s="87"/>
      <c r="E5" s="87"/>
      <c r="F5" s="87"/>
      <c r="G5" s="87"/>
      <c r="H5" s="87"/>
      <c r="I5" s="87"/>
    </row>
    <row r="6" spans="1:9" x14ac:dyDescent="0.25">
      <c r="A6" s="88" t="s">
        <v>3</v>
      </c>
      <c r="B6" s="88"/>
      <c r="C6" s="88"/>
      <c r="D6" s="88"/>
      <c r="E6" s="88"/>
      <c r="F6" s="88"/>
      <c r="G6" s="88"/>
      <c r="H6" s="88"/>
      <c r="I6" s="88"/>
    </row>
    <row r="7" spans="1:9" ht="27" customHeight="1" x14ac:dyDescent="0.25">
      <c r="A7" s="89" t="s">
        <v>4</v>
      </c>
      <c r="B7" s="89"/>
      <c r="C7" s="89"/>
      <c r="D7" s="89"/>
      <c r="E7" s="89"/>
      <c r="F7" s="89"/>
      <c r="G7" s="89"/>
      <c r="H7" s="89"/>
      <c r="I7" s="89"/>
    </row>
    <row r="8" spans="1:9" ht="42" customHeight="1" x14ac:dyDescent="0.25">
      <c r="A8" s="89" t="s">
        <v>5</v>
      </c>
      <c r="B8" s="89"/>
      <c r="C8" s="89"/>
      <c r="D8" s="89"/>
      <c r="E8" s="89"/>
      <c r="F8" s="89"/>
      <c r="G8" s="89"/>
      <c r="H8" s="89"/>
      <c r="I8" s="89"/>
    </row>
    <row r="9" spans="1:9" x14ac:dyDescent="0.25">
      <c r="A9" s="88" t="s">
        <v>6</v>
      </c>
      <c r="B9" s="88"/>
      <c r="C9" s="88"/>
      <c r="D9" s="88"/>
      <c r="E9" s="88"/>
      <c r="F9" s="88"/>
      <c r="G9" s="88"/>
      <c r="H9" s="88"/>
      <c r="I9" s="88"/>
    </row>
    <row r="10" spans="1:9" x14ac:dyDescent="0.25">
      <c r="A10" s="88" t="s">
        <v>7</v>
      </c>
      <c r="B10" s="88"/>
      <c r="C10" s="88"/>
      <c r="D10" s="88"/>
      <c r="E10" s="88"/>
      <c r="F10" s="88"/>
      <c r="G10" s="88"/>
      <c r="H10" s="88"/>
      <c r="I10" s="88"/>
    </row>
    <row r="11" spans="1:9" x14ac:dyDescent="0.25">
      <c r="A11" s="88" t="s">
        <v>8</v>
      </c>
      <c r="B11" s="88"/>
      <c r="C11" s="88"/>
      <c r="D11" s="88"/>
      <c r="E11" s="88"/>
      <c r="F11" s="88"/>
      <c r="G11" s="88"/>
      <c r="H11" s="88"/>
      <c r="I11" s="88"/>
    </row>
    <row r="12" spans="1:9" x14ac:dyDescent="0.25">
      <c r="A12" s="1" t="s">
        <v>9</v>
      </c>
    </row>
    <row r="13" spans="1:9" s="4" customFormat="1" ht="70.5" customHeight="1" x14ac:dyDescent="0.25">
      <c r="A13" s="90" t="s">
        <v>10</v>
      </c>
      <c r="B13" s="91"/>
      <c r="C13" s="91"/>
      <c r="D13" s="91"/>
      <c r="E13" s="91"/>
      <c r="F13" s="24" t="s">
        <v>11</v>
      </c>
      <c r="G13" s="24" t="s">
        <v>12</v>
      </c>
      <c r="H13" s="92" t="s">
        <v>13</v>
      </c>
      <c r="I13" s="93"/>
    </row>
    <row r="14" spans="1:9" s="6" customFormat="1" ht="26.25" customHeight="1" x14ac:dyDescent="0.2">
      <c r="A14" s="94">
        <v>1</v>
      </c>
      <c r="B14" s="95"/>
      <c r="C14" s="95"/>
      <c r="D14" s="95"/>
      <c r="E14" s="96"/>
      <c r="F14" s="25">
        <v>2</v>
      </c>
      <c r="G14" s="26">
        <v>3</v>
      </c>
      <c r="H14" s="97" t="s">
        <v>14</v>
      </c>
      <c r="I14" s="98"/>
    </row>
    <row r="15" spans="1:9" s="6" customFormat="1" ht="26.25" customHeight="1" x14ac:dyDescent="0.2">
      <c r="A15" s="99" t="s">
        <v>45</v>
      </c>
      <c r="B15" s="100"/>
      <c r="C15" s="100"/>
      <c r="D15" s="100"/>
      <c r="E15" s="101"/>
      <c r="F15" s="27">
        <v>49912270</v>
      </c>
      <c r="G15" s="28">
        <v>0.98699999999999999</v>
      </c>
      <c r="H15" s="102">
        <f t="shared" ref="H15:H16" si="0">F15*G15/1000</f>
        <v>49263.410490000002</v>
      </c>
      <c r="I15" s="103"/>
    </row>
    <row r="16" spans="1:9" s="6" customFormat="1" ht="56.25" customHeight="1" x14ac:dyDescent="0.25">
      <c r="A16" s="104" t="s">
        <v>46</v>
      </c>
      <c r="B16" s="105"/>
      <c r="C16" s="105"/>
      <c r="D16" s="105"/>
      <c r="E16" s="106"/>
      <c r="F16" s="27">
        <v>49912270</v>
      </c>
      <c r="G16" s="29">
        <v>0.98699999999999999</v>
      </c>
      <c r="H16" s="102">
        <f t="shared" si="0"/>
        <v>49263.410490000002</v>
      </c>
      <c r="I16" s="103"/>
    </row>
    <row r="17" spans="1:9" s="2" customFormat="1" ht="13.5" customHeight="1" x14ac:dyDescent="0.25">
      <c r="A17" s="77" t="s">
        <v>34</v>
      </c>
      <c r="B17" s="78"/>
      <c r="C17" s="78"/>
      <c r="D17" s="78"/>
      <c r="E17" s="79"/>
      <c r="F17" s="27">
        <f>F15</f>
        <v>49912270</v>
      </c>
      <c r="G17" s="30"/>
      <c r="H17" s="80">
        <f>H15</f>
        <v>49263.410490000002</v>
      </c>
      <c r="I17" s="107"/>
    </row>
    <row r="18" spans="1:9" s="2" customFormat="1" x14ac:dyDescent="0.25">
      <c r="A18" s="77" t="s">
        <v>35</v>
      </c>
      <c r="B18" s="78"/>
      <c r="C18" s="78"/>
      <c r="D18" s="78"/>
      <c r="E18" s="79"/>
      <c r="F18" s="19"/>
      <c r="G18" s="31"/>
      <c r="H18" s="108"/>
      <c r="I18" s="109"/>
    </row>
    <row r="19" spans="1:9" s="2" customFormat="1" x14ac:dyDescent="0.25">
      <c r="A19" s="77" t="s">
        <v>36</v>
      </c>
      <c r="B19" s="78"/>
      <c r="C19" s="78"/>
      <c r="D19" s="78"/>
      <c r="E19" s="79"/>
      <c r="F19" s="19">
        <f>F16</f>
        <v>49912270</v>
      </c>
      <c r="G19" s="31"/>
      <c r="H19" s="80">
        <f>H15</f>
        <v>49263.410490000002</v>
      </c>
      <c r="I19" s="107"/>
    </row>
    <row r="21" spans="1:9" ht="22.5" hidden="1" customHeight="1" x14ac:dyDescent="0.25">
      <c r="A21" s="110" t="s">
        <v>47</v>
      </c>
      <c r="B21" s="110"/>
      <c r="C21" s="110"/>
      <c r="D21" s="110"/>
      <c r="E21" s="110"/>
      <c r="F21" s="110"/>
      <c r="G21" s="110"/>
      <c r="H21" s="110"/>
      <c r="I21" s="110"/>
    </row>
    <row r="22" spans="1:9" hidden="1" x14ac:dyDescent="0.25"/>
    <row r="23" spans="1:9" hidden="1" x14ac:dyDescent="0.25">
      <c r="A23" s="1" t="s">
        <v>38</v>
      </c>
      <c r="E23" s="1" t="s">
        <v>39</v>
      </c>
      <c r="H23" s="1" t="s">
        <v>40</v>
      </c>
    </row>
    <row r="24" spans="1:9" hidden="1" x14ac:dyDescent="0.25">
      <c r="A24" s="1" t="s">
        <v>48</v>
      </c>
    </row>
    <row r="25" spans="1:9" ht="51.75" customHeight="1" x14ac:dyDescent="0.3">
      <c r="A25" s="83" t="s">
        <v>41</v>
      </c>
      <c r="B25" s="83"/>
      <c r="C25" s="83"/>
      <c r="D25" s="83"/>
      <c r="E25" s="83"/>
      <c r="F25" s="22"/>
      <c r="G25" s="22"/>
      <c r="H25" s="84" t="s">
        <v>42</v>
      </c>
      <c r="I25" s="84"/>
    </row>
  </sheetData>
  <mergeCells count="26">
    <mergeCell ref="A21:I21"/>
    <mergeCell ref="A25:E25"/>
    <mergeCell ref="H25:I25"/>
    <mergeCell ref="A17:E17"/>
    <mergeCell ref="H17:I17"/>
    <mergeCell ref="A18:E18"/>
    <mergeCell ref="H18:I18"/>
    <mergeCell ref="A19:E19"/>
    <mergeCell ref="H19:I19"/>
    <mergeCell ref="A14:E14"/>
    <mergeCell ref="H14:I14"/>
    <mergeCell ref="A15:E15"/>
    <mergeCell ref="H15:I15"/>
    <mergeCell ref="A16:E16"/>
    <mergeCell ref="H16:I16"/>
    <mergeCell ref="A8:I8"/>
    <mergeCell ref="A9:I9"/>
    <mergeCell ref="A10:I10"/>
    <mergeCell ref="A11:I11"/>
    <mergeCell ref="A13:E13"/>
    <mergeCell ref="H13:I13"/>
    <mergeCell ref="A1:I1"/>
    <mergeCell ref="H3:I3"/>
    <mergeCell ref="A5:I5"/>
    <mergeCell ref="A6:I6"/>
    <mergeCell ref="A7:I7"/>
  </mergeCells>
  <pageMargins left="0.70866141732283461" right="0.70866141732283461" top="0.74803149606299213" bottom="0.74803149606299213" header="0.31496062992125984" footer="0.31496062992125984"/>
  <pageSetup paperSize="9" scale="7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2026</vt:lpstr>
      <vt:lpstr>2027</vt:lpstr>
      <vt:lpstr>'2026'!Область_печати</vt:lpstr>
      <vt:lpstr>'2027'!Область_печати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lastModifiedBy>Дмитриева Светлана Андреевна</cp:lastModifiedBy>
  <cp:revision>23</cp:revision>
  <dcterms:created xsi:type="dcterms:W3CDTF">2012-06-08T04:38:17Z</dcterms:created>
  <dcterms:modified xsi:type="dcterms:W3CDTF">2025-10-20T05:34:08Z</dcterms:modified>
</cp:coreProperties>
</file>